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nderhållsplan" sheetId="1" r:id="rId4"/>
  </sheets>
  <definedNames/>
  <calcPr/>
</workbook>
</file>

<file path=xl/sharedStrings.xml><?xml version="1.0" encoding="utf-8"?>
<sst xmlns="http://schemas.openxmlformats.org/spreadsheetml/2006/main" count="71" uniqueCount="71">
  <si>
    <t>XXX Samfällighetsförening</t>
  </si>
  <si>
    <t>– Underhållsplan 10 år 2024-2034</t>
  </si>
  <si>
    <t>Indexjusteringar (år)</t>
  </si>
  <si>
    <t>- Instruktioner &amp; info underhållsplan (Länk PDF)</t>
  </si>
  <si>
    <t xml:space="preserve">Inflationstakt </t>
  </si>
  <si>
    <t>Byggprisindex</t>
  </si>
  <si>
    <t>Kostnader ex moms</t>
  </si>
  <si>
    <t>Byggdel</t>
  </si>
  <si>
    <t>Intervall (år)</t>
  </si>
  <si>
    <t>Senaste åtgärden</t>
  </si>
  <si>
    <t>Grönområden</t>
  </si>
  <si>
    <t>– Yttre miljö</t>
  </si>
  <si>
    <t>– Träd</t>
  </si>
  <si>
    <t>– Planteringar och rabatter</t>
  </si>
  <si>
    <t>– Naturmark</t>
  </si>
  <si>
    <t>Utemiljö</t>
  </si>
  <si>
    <t>– Lekplats utrustning byte</t>
  </si>
  <si>
    <t>– Sandbyte</t>
  </si>
  <si>
    <t>– Brunnar gatubrunnar spolning slamsugning</t>
  </si>
  <si>
    <t>– Dräneringsbrunnar slamsugning</t>
  </si>
  <si>
    <t>Garage och parkering</t>
  </si>
  <si>
    <t>– Parkeringsräcken</t>
  </si>
  <si>
    <t>– Målning av parkeringsrutor</t>
  </si>
  <si>
    <t>– Garageportar</t>
  </si>
  <si>
    <t>– Ytbehandling (asfaltering, grus)</t>
  </si>
  <si>
    <t>Vatten &amp; Avlopp (VA)</t>
  </si>
  <si>
    <t>– Spillvattenavledning</t>
  </si>
  <si>
    <t>– Avloppsstammar byte</t>
  </si>
  <si>
    <t>– Dräneringsledningar</t>
  </si>
  <si>
    <t>– VA-ledningar</t>
  </si>
  <si>
    <t>– Spillvattenavledning kontroll</t>
  </si>
  <si>
    <t>– Cirkulationspumpar</t>
  </si>
  <si>
    <t>– Värmesystem</t>
  </si>
  <si>
    <t>– Värmeledningar byte</t>
  </si>
  <si>
    <t>– Stamreglerventiler byte</t>
  </si>
  <si>
    <t xml:space="preserve">– Avloppstank, byte  </t>
  </si>
  <si>
    <t>– Kulvertar</t>
  </si>
  <si>
    <t>El</t>
  </si>
  <si>
    <t>– Elservis byte</t>
  </si>
  <si>
    <t>– Serviscentral byte</t>
  </si>
  <si>
    <t>– Ytterbelysning</t>
  </si>
  <si>
    <t xml:space="preserve">– Vägbelysning </t>
  </si>
  <si>
    <t>– Elkablar</t>
  </si>
  <si>
    <t>– Elbilsladdare</t>
  </si>
  <si>
    <t>– Fiberledning</t>
  </si>
  <si>
    <t>Avfallshantering</t>
  </si>
  <si>
    <t>– Källsorteringskärl byte</t>
  </si>
  <si>
    <t xml:space="preserve">Väg, asfalt &amp; anläggda ytor  </t>
  </si>
  <si>
    <t>– Dammbindning</t>
  </si>
  <si>
    <t>– Hyvling</t>
  </si>
  <si>
    <t>– Kantskärning</t>
  </si>
  <si>
    <t>– Slåtter och röjning</t>
  </si>
  <si>
    <t>– Dikning och torrläggning</t>
  </si>
  <si>
    <t>– Beläggningsreparationer</t>
  </si>
  <si>
    <t>– Linjemålning</t>
  </si>
  <si>
    <t>– Broimpregnering, trä</t>
  </si>
  <si>
    <t>– Broreparationer</t>
  </si>
  <si>
    <t>– Brotvätt</t>
  </si>
  <si>
    <t>– Utbyte av vägtrummor</t>
  </si>
  <si>
    <t>– Grusning</t>
  </si>
  <si>
    <t>– Grusåtervinning</t>
  </si>
  <si>
    <t>– Sopning</t>
  </si>
  <si>
    <t>– Asfaltomläggning väg</t>
  </si>
  <si>
    <t>– Betongplattor</t>
  </si>
  <si>
    <t>– Tjälsäkring</t>
  </si>
  <si>
    <t>Kostnad ex moms:</t>
  </si>
  <si>
    <t>Inflationsjustering</t>
  </si>
  <si>
    <t>Byggkostnadsjustering</t>
  </si>
  <si>
    <t xml:space="preserve">Moms </t>
  </si>
  <si>
    <t>Totalkostnad inkl indexjustering &amp; moms:</t>
  </si>
  <si>
    <t xml:space="preserve">Prognostiserade ekonomiska behov kommande 10 åren: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</si>
</sst>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kr-41D]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u/>
      <sz val="12.0"/>
      <color rgb="FF0000FF"/>
      <name val="Arial"/>
    </font>
    <font>
      <b/>
      <color theme="1"/>
      <name val="Arial"/>
    </font>
    <font>
      <color theme="1"/>
      <name val="Arial"/>
    </font>
    <font>
      <i/>
      <sz val="11.0"/>
      <color theme="1"/>
      <name val="Calibri"/>
    </font>
    <font>
      <sz val="11.0"/>
      <color theme="1"/>
      <name val="Calibri"/>
    </font>
    <font>
      <color rgb="FFFF0000"/>
      <name val="Arial"/>
    </font>
    <font>
      <b/>
      <sz val="11.0"/>
      <color theme="1"/>
      <name val="Calibri"/>
    </font>
    <font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60BAB6"/>
        <bgColor rgb="FF60BAB6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</fills>
  <borders count="8">
    <border/>
    <border>
      <left style="thin">
        <color rgb="FF000000"/>
      </left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/>
    </xf>
    <xf borderId="1" fillId="2" fontId="1" numFmtId="0" xfId="0" applyAlignment="1" applyBorder="1" applyFont="1">
      <alignment horizontal="center"/>
    </xf>
    <xf borderId="0" fillId="2" fontId="1" numFmtId="0" xfId="0" applyAlignment="1" applyFont="1">
      <alignment horizontal="center"/>
    </xf>
    <xf borderId="0" fillId="2" fontId="2" numFmtId="0" xfId="0" applyAlignment="1" applyFont="1">
      <alignment horizontal="left" readingOrder="0"/>
    </xf>
    <xf borderId="2" fillId="3" fontId="1" numFmtId="0" xfId="0" applyAlignment="1" applyBorder="1" applyFill="1" applyFont="1">
      <alignment horizontal="left"/>
    </xf>
    <xf borderId="3" fillId="3" fontId="1" numFmtId="0" xfId="0" applyAlignment="1" applyBorder="1" applyFont="1">
      <alignment horizontal="center"/>
    </xf>
    <xf borderId="0" fillId="2" fontId="3" numFmtId="0" xfId="0" applyAlignment="1" applyFont="1">
      <alignment horizontal="left" readingOrder="0"/>
    </xf>
    <xf borderId="0" fillId="2" fontId="2" numFmtId="0" xfId="0" applyAlignment="1" applyFont="1">
      <alignment horizontal="left"/>
    </xf>
    <xf borderId="4" fillId="3" fontId="4" numFmtId="0" xfId="0" applyBorder="1" applyFont="1"/>
    <xf borderId="5" fillId="3" fontId="5" numFmtId="10" xfId="0" applyBorder="1" applyFont="1" applyNumberFormat="1"/>
    <xf borderId="6" fillId="3" fontId="4" numFmtId="0" xfId="0" applyBorder="1" applyFont="1"/>
    <xf borderId="7" fillId="3" fontId="5" numFmtId="10" xfId="0" applyBorder="1" applyFont="1" applyNumberFormat="1"/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/>
    </xf>
    <xf borderId="0" fillId="3" fontId="1" numFmtId="0" xfId="0" applyAlignment="1" applyFont="1">
      <alignment horizontal="left"/>
    </xf>
    <xf borderId="0" fillId="3" fontId="1" numFmtId="0" xfId="0" applyAlignment="1" applyFont="1">
      <alignment horizontal="center"/>
    </xf>
    <xf borderId="0" fillId="3" fontId="1" numFmtId="0" xfId="0" applyAlignment="1" applyFont="1">
      <alignment horizontal="center" shrinkToFit="0" wrapText="1"/>
    </xf>
    <xf borderId="1" fillId="3" fontId="1" numFmtId="0" xfId="0" applyAlignment="1" applyBorder="1" applyFont="1">
      <alignment horizontal="center"/>
    </xf>
    <xf borderId="0" fillId="4" fontId="4" numFmtId="0" xfId="0" applyAlignment="1" applyFill="1" applyFont="1">
      <alignment vertical="bottom"/>
    </xf>
    <xf borderId="0" fillId="4" fontId="5" numFmtId="0" xfId="0" applyAlignment="1" applyFont="1">
      <alignment vertical="bottom"/>
    </xf>
    <xf borderId="1" fillId="4" fontId="5" numFmtId="164" xfId="0" applyBorder="1" applyFont="1" applyNumberFormat="1"/>
    <xf borderId="0" fillId="4" fontId="5" numFmtId="164" xfId="0" applyFont="1" applyNumberFormat="1"/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0" xfId="0" applyFont="1"/>
    <xf borderId="1" fillId="0" fontId="5" numFmtId="164" xfId="0" applyBorder="1" applyFont="1" applyNumberFormat="1"/>
    <xf borderId="0" fillId="0" fontId="5" numFmtId="0" xfId="0" applyAlignment="1" applyFont="1">
      <alignment readingOrder="0" vertical="bottom"/>
    </xf>
    <xf borderId="1" fillId="0" fontId="5" numFmtId="164" xfId="0" applyAlignment="1" applyBorder="1" applyFont="1" applyNumberFormat="1">
      <alignment readingOrder="0"/>
    </xf>
    <xf borderId="0" fillId="3" fontId="4" numFmtId="0" xfId="0" applyFont="1"/>
    <xf borderId="1" fillId="3" fontId="4" numFmtId="164" xfId="0" applyAlignment="1" applyBorder="1" applyFont="1" applyNumberFormat="1">
      <alignment horizontal="left"/>
    </xf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1" fillId="0" fontId="5" numFmtId="164" xfId="0" applyAlignment="1" applyBorder="1" applyFont="1" applyNumberFormat="1">
      <alignment horizontal="left"/>
    </xf>
    <xf borderId="0" fillId="0" fontId="5" numFmtId="164" xfId="0" applyAlignment="1" applyFont="1" applyNumberFormat="1">
      <alignment horizontal="left"/>
    </xf>
    <xf borderId="1" fillId="0" fontId="8" numFmtId="164" xfId="0" applyAlignment="1" applyBorder="1" applyFont="1" applyNumberFormat="1">
      <alignment horizontal="left"/>
    </xf>
    <xf borderId="0" fillId="0" fontId="8" numFmtId="164" xfId="0" applyAlignment="1" applyFont="1" applyNumberFormat="1">
      <alignment horizontal="left"/>
    </xf>
    <xf borderId="0" fillId="3" fontId="9" numFmtId="0" xfId="0" applyAlignment="1" applyFont="1">
      <alignment vertical="bottom"/>
    </xf>
    <xf borderId="0" fillId="3" fontId="4" numFmtId="164" xfId="0" applyAlignment="1" applyFont="1" applyNumberFormat="1">
      <alignment horizontal="left"/>
    </xf>
    <xf borderId="0" fillId="0" fontId="10" numFmtId="0" xfId="0" applyFont="1"/>
    <xf borderId="1" fillId="0" fontId="5" numFmtId="0" xfId="0" applyBorder="1" applyFont="1"/>
    <xf borderId="0" fillId="0" fontId="11" numFmtId="0" xfId="0" applyAlignment="1" applyFont="1">
      <alignment readingOrder="0"/>
    </xf>
    <xf borderId="0" fillId="0" fontId="10" numFmtId="164" xfId="0" applyAlignment="1" applyFont="1" applyNumberForma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</dxfs>
  <tableStyles count="1">
    <tableStyle count="3" pivot="0" name="Underhållspla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295275</xdr:colOff>
      <xdr:row>0</xdr:row>
      <xdr:rowOff>-19050</xdr:rowOff>
    </xdr:from>
    <xdr:ext cx="4267200" cy="10763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7:N90" displayName="Table_1" name="Table_1" id="1">
  <tableColumns count="1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</tableColumns>
  <tableStyleInfo name="Underhållsplan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amfalligheterna.se/wp-content/uploads/2024/07/Lathund-Underhallsplan.pdf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34.13"/>
    <col customWidth="1" min="2" max="3" width="12.75"/>
    <col customWidth="1" min="4" max="6" width="12.63"/>
  </cols>
  <sheetData>
    <row r="1" ht="15.75" customHeight="1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ht="15.75" customHeight="1">
      <c r="A2" s="4" t="s">
        <v>1</v>
      </c>
      <c r="B2" s="1"/>
      <c r="C2" s="1"/>
      <c r="D2" s="2"/>
      <c r="E2" s="5" t="s">
        <v>2</v>
      </c>
      <c r="F2" s="6"/>
      <c r="G2" s="3"/>
      <c r="H2" s="3"/>
      <c r="I2" s="3"/>
      <c r="J2" s="3"/>
      <c r="K2" s="3"/>
      <c r="L2" s="3"/>
      <c r="M2" s="3"/>
      <c r="N2" s="3"/>
    </row>
    <row r="3" ht="15.75" customHeight="1">
      <c r="A3" s="7" t="s">
        <v>3</v>
      </c>
      <c r="B3" s="8"/>
      <c r="C3" s="8"/>
      <c r="D3" s="2"/>
      <c r="E3" s="9" t="s">
        <v>4</v>
      </c>
      <c r="F3" s="10">
        <v>0.02</v>
      </c>
      <c r="G3" s="3"/>
      <c r="H3" s="3"/>
      <c r="I3" s="3"/>
      <c r="J3" s="3"/>
      <c r="K3" s="3"/>
      <c r="L3" s="3"/>
      <c r="M3" s="3"/>
      <c r="N3" s="3"/>
    </row>
    <row r="4" ht="15.75" customHeight="1">
      <c r="A4" s="3"/>
      <c r="B4" s="3"/>
      <c r="C4" s="3"/>
      <c r="D4" s="2"/>
      <c r="E4" s="11" t="s">
        <v>5</v>
      </c>
      <c r="F4" s="12">
        <v>0.03</v>
      </c>
      <c r="G4" s="3"/>
      <c r="H4" s="3"/>
      <c r="I4" s="3"/>
      <c r="J4" s="3"/>
      <c r="K4" s="3"/>
      <c r="L4" s="3"/>
      <c r="M4" s="3"/>
      <c r="N4" s="3"/>
    </row>
    <row r="5" ht="15.75" customHeight="1">
      <c r="A5" s="3"/>
      <c r="B5" s="3"/>
      <c r="C5" s="3"/>
      <c r="D5" s="2"/>
      <c r="E5" s="2"/>
      <c r="F5" s="2"/>
      <c r="G5" s="2"/>
      <c r="H5" s="3"/>
      <c r="I5" s="3"/>
      <c r="J5" s="3"/>
      <c r="K5" s="3"/>
      <c r="L5" s="3"/>
      <c r="M5" s="3"/>
      <c r="N5" s="3"/>
    </row>
    <row r="6" ht="23.25" customHeight="1">
      <c r="A6" s="13"/>
      <c r="B6" s="13"/>
      <c r="C6" s="13"/>
      <c r="D6" s="14" t="s">
        <v>6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ht="33.0" customHeight="1">
      <c r="A7" s="15" t="s">
        <v>7</v>
      </c>
      <c r="B7" s="16" t="s">
        <v>8</v>
      </c>
      <c r="C7" s="17" t="s">
        <v>9</v>
      </c>
      <c r="D7" s="18">
        <v>2024.0</v>
      </c>
      <c r="E7" s="16">
        <v>2025.0</v>
      </c>
      <c r="F7" s="16">
        <v>2026.0</v>
      </c>
      <c r="G7" s="16">
        <v>2027.0</v>
      </c>
      <c r="H7" s="16">
        <v>2028.0</v>
      </c>
      <c r="I7" s="16">
        <v>2029.0</v>
      </c>
      <c r="J7" s="16">
        <v>2030.0</v>
      </c>
      <c r="K7" s="16">
        <v>2031.0</v>
      </c>
      <c r="L7" s="16">
        <v>2032.0</v>
      </c>
      <c r="M7" s="16">
        <v>2033.0</v>
      </c>
      <c r="N7" s="16">
        <v>2034.0</v>
      </c>
    </row>
    <row r="8" ht="15.75" customHeight="1">
      <c r="A8" s="19" t="s">
        <v>10</v>
      </c>
      <c r="B8" s="20"/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ht="15.75" customHeight="1">
      <c r="A9" s="23" t="s">
        <v>11</v>
      </c>
      <c r="B9" s="24">
        <v>10.0</v>
      </c>
      <c r="C9" s="25">
        <v>2024.0</v>
      </c>
      <c r="D9" s="26">
        <v>10000.0</v>
      </c>
      <c r="E9" s="26">
        <v>0.0</v>
      </c>
      <c r="F9" s="26">
        <v>0.0</v>
      </c>
      <c r="G9" s="26">
        <v>0.0</v>
      </c>
      <c r="H9" s="26">
        <v>0.0</v>
      </c>
      <c r="I9" s="26">
        <v>0.0</v>
      </c>
      <c r="J9" s="26">
        <v>0.0</v>
      </c>
      <c r="K9" s="26">
        <v>0.0</v>
      </c>
      <c r="L9" s="26">
        <v>0.0</v>
      </c>
      <c r="M9" s="26">
        <v>0.0</v>
      </c>
      <c r="N9" s="26">
        <v>10000.0</v>
      </c>
    </row>
    <row r="10" ht="15.75" customHeight="1">
      <c r="A10" s="23" t="s">
        <v>12</v>
      </c>
      <c r="B10" s="24">
        <v>10.0</v>
      </c>
      <c r="C10" s="25">
        <v>2024.0</v>
      </c>
      <c r="D10" s="26">
        <v>10000.0</v>
      </c>
      <c r="E10" s="26">
        <v>10000.0</v>
      </c>
      <c r="F10" s="26">
        <v>10000.0</v>
      </c>
      <c r="G10" s="26">
        <v>10000.0</v>
      </c>
      <c r="H10" s="26">
        <v>10000.0</v>
      </c>
      <c r="I10" s="26">
        <v>10000.0</v>
      </c>
      <c r="J10" s="26">
        <v>10000.0</v>
      </c>
      <c r="K10" s="26">
        <v>10000.0</v>
      </c>
      <c r="L10" s="26">
        <v>10000.0</v>
      </c>
      <c r="M10" s="26">
        <v>10000.0</v>
      </c>
      <c r="N10" s="26">
        <v>10000.0</v>
      </c>
    </row>
    <row r="11" ht="15.75" customHeight="1">
      <c r="A11" s="23" t="s">
        <v>13</v>
      </c>
      <c r="B11" s="24">
        <v>1.0</v>
      </c>
      <c r="C11" s="25">
        <v>1997.0</v>
      </c>
      <c r="D11" s="26">
        <v>5000.0</v>
      </c>
      <c r="E11" s="26">
        <v>5000.0</v>
      </c>
      <c r="F11" s="26">
        <v>5000.0</v>
      </c>
      <c r="G11" s="26">
        <v>5000.0</v>
      </c>
      <c r="H11" s="26">
        <v>5000.0</v>
      </c>
      <c r="I11" s="26">
        <v>5000.0</v>
      </c>
      <c r="J11" s="26">
        <v>5000.0</v>
      </c>
      <c r="K11" s="26">
        <v>5000.0</v>
      </c>
      <c r="L11" s="26">
        <v>5000.0</v>
      </c>
      <c r="M11" s="26">
        <v>5000.0</v>
      </c>
      <c r="N11" s="26">
        <v>5000.0</v>
      </c>
    </row>
    <row r="12" ht="16.5" customHeight="1">
      <c r="A12" s="23" t="s">
        <v>14</v>
      </c>
      <c r="B12" s="24">
        <v>10.0</v>
      </c>
      <c r="C12" s="25">
        <v>2005.0</v>
      </c>
      <c r="D12" s="26">
        <v>0.0</v>
      </c>
      <c r="E12" s="26">
        <v>5000.0</v>
      </c>
      <c r="F12" s="26">
        <v>0.0</v>
      </c>
      <c r="G12" s="26">
        <v>0.0</v>
      </c>
      <c r="H12" s="26">
        <v>0.0</v>
      </c>
      <c r="I12" s="26">
        <v>0.0</v>
      </c>
      <c r="J12" s="26">
        <v>0.0</v>
      </c>
      <c r="K12" s="26">
        <v>0.0</v>
      </c>
      <c r="L12" s="26">
        <v>0.0</v>
      </c>
      <c r="M12" s="26">
        <v>0.0</v>
      </c>
      <c r="N12" s="26">
        <v>0.0</v>
      </c>
    </row>
    <row r="13" ht="15.75" customHeight="1">
      <c r="A13" s="19" t="s">
        <v>15</v>
      </c>
      <c r="B13" s="20"/>
      <c r="C13" s="20">
        <v>2011.0</v>
      </c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ht="15.75" customHeight="1">
      <c r="A14" s="23" t="s">
        <v>16</v>
      </c>
      <c r="B14" s="24">
        <v>15.0</v>
      </c>
      <c r="C14" s="25">
        <v>2003.0</v>
      </c>
      <c r="D14" s="26">
        <v>0.0</v>
      </c>
      <c r="E14" s="26">
        <v>0.0</v>
      </c>
      <c r="F14" s="26">
        <v>0.0</v>
      </c>
      <c r="G14" s="26">
        <v>0.0</v>
      </c>
      <c r="H14" s="26">
        <v>0.0</v>
      </c>
      <c r="I14" s="26">
        <v>0.0</v>
      </c>
      <c r="J14" s="26">
        <v>0.0</v>
      </c>
      <c r="K14" s="26">
        <v>0.0</v>
      </c>
      <c r="L14" s="26">
        <v>0.0</v>
      </c>
      <c r="M14" s="26">
        <v>25000.0</v>
      </c>
      <c r="N14" s="26">
        <v>0.0</v>
      </c>
    </row>
    <row r="15" ht="15.75" customHeight="1">
      <c r="A15" s="23" t="s">
        <v>17</v>
      </c>
      <c r="B15" s="24">
        <v>1.0</v>
      </c>
      <c r="C15" s="25">
        <v>2020.0</v>
      </c>
      <c r="D15" s="26">
        <v>5000.0</v>
      </c>
      <c r="E15" s="26">
        <v>5000.0</v>
      </c>
      <c r="F15" s="26">
        <v>5000.0</v>
      </c>
      <c r="G15" s="26">
        <v>5000.0</v>
      </c>
      <c r="H15" s="26">
        <v>5000.0</v>
      </c>
      <c r="I15" s="26">
        <v>5000.0</v>
      </c>
      <c r="J15" s="26">
        <v>5000.0</v>
      </c>
      <c r="K15" s="26">
        <v>5000.0</v>
      </c>
      <c r="L15" s="26">
        <v>5000.0</v>
      </c>
      <c r="M15" s="26">
        <v>5000.0</v>
      </c>
      <c r="N15" s="26">
        <v>5000.0</v>
      </c>
    </row>
    <row r="16" ht="15.75" customHeight="1">
      <c r="A16" s="23" t="s">
        <v>18</v>
      </c>
      <c r="B16" s="24">
        <v>3.0</v>
      </c>
      <c r="C16" s="25">
        <v>2015.0</v>
      </c>
      <c r="D16" s="26">
        <v>0.0</v>
      </c>
      <c r="E16" s="26">
        <v>0.0</v>
      </c>
      <c r="F16" s="26">
        <v>0.0</v>
      </c>
      <c r="G16" s="26">
        <v>0.0</v>
      </c>
      <c r="H16" s="26">
        <v>0.0</v>
      </c>
      <c r="I16" s="26">
        <v>0.0</v>
      </c>
      <c r="J16" s="26">
        <v>0.0</v>
      </c>
      <c r="K16" s="26">
        <v>0.0</v>
      </c>
      <c r="L16" s="26">
        <v>0.0</v>
      </c>
      <c r="M16" s="26">
        <v>0.0</v>
      </c>
      <c r="N16" s="26">
        <v>0.0</v>
      </c>
    </row>
    <row r="17" ht="15.75" customHeight="1">
      <c r="A17" s="23" t="s">
        <v>19</v>
      </c>
      <c r="B17" s="24">
        <v>6.0</v>
      </c>
      <c r="C17" s="25">
        <v>1999.0</v>
      </c>
      <c r="D17" s="26">
        <v>0.0</v>
      </c>
      <c r="E17" s="26">
        <v>0.0</v>
      </c>
      <c r="F17" s="26">
        <v>0.0</v>
      </c>
      <c r="G17" s="26">
        <v>0.0</v>
      </c>
      <c r="H17" s="26">
        <v>0.0</v>
      </c>
      <c r="I17" s="26">
        <v>0.0</v>
      </c>
      <c r="J17" s="26">
        <v>0.0</v>
      </c>
      <c r="K17" s="26">
        <v>0.0</v>
      </c>
      <c r="L17" s="26">
        <v>0.0</v>
      </c>
      <c r="M17" s="26">
        <v>0.0</v>
      </c>
      <c r="N17" s="26">
        <v>0.0</v>
      </c>
    </row>
    <row r="18" ht="15.75" customHeight="1">
      <c r="A18" s="19" t="s">
        <v>20</v>
      </c>
      <c r="B18" s="20"/>
      <c r="C18" s="20">
        <v>2022.0</v>
      </c>
      <c r="D18" s="21">
        <v>0.0</v>
      </c>
      <c r="E18" s="22">
        <v>0.0</v>
      </c>
      <c r="F18" s="22">
        <v>0.0</v>
      </c>
      <c r="G18" s="22">
        <v>0.0</v>
      </c>
      <c r="H18" s="22">
        <v>0.0</v>
      </c>
      <c r="I18" s="22">
        <v>0.0</v>
      </c>
      <c r="J18" s="22">
        <v>0.0</v>
      </c>
      <c r="K18" s="22">
        <v>0.0</v>
      </c>
      <c r="L18" s="22">
        <v>0.0</v>
      </c>
      <c r="M18" s="22">
        <v>0.0</v>
      </c>
      <c r="N18" s="22">
        <v>0.0</v>
      </c>
    </row>
    <row r="19" ht="15.75" customHeight="1">
      <c r="A19" s="23" t="s">
        <v>21</v>
      </c>
      <c r="B19" s="24">
        <v>10.0</v>
      </c>
      <c r="C19" s="25">
        <v>2008.0</v>
      </c>
      <c r="D19" s="26">
        <v>0.0</v>
      </c>
      <c r="E19" s="26">
        <v>0.0</v>
      </c>
      <c r="F19" s="26">
        <v>0.0</v>
      </c>
      <c r="G19" s="26">
        <v>0.0</v>
      </c>
      <c r="H19" s="26">
        <v>0.0</v>
      </c>
      <c r="I19" s="26">
        <v>0.0</v>
      </c>
      <c r="J19" s="26">
        <v>0.0</v>
      </c>
      <c r="K19" s="26">
        <v>0.0</v>
      </c>
      <c r="L19" s="26">
        <v>0.0</v>
      </c>
      <c r="M19" s="26">
        <v>0.0</v>
      </c>
      <c r="N19" s="26">
        <v>0.0</v>
      </c>
    </row>
    <row r="20" ht="15.75" customHeight="1">
      <c r="A20" s="23" t="s">
        <v>22</v>
      </c>
      <c r="B20" s="24">
        <v>5.0</v>
      </c>
      <c r="C20" s="25">
        <v>2019.0</v>
      </c>
      <c r="D20" s="26">
        <v>0.0</v>
      </c>
      <c r="E20" s="26">
        <v>0.0</v>
      </c>
      <c r="F20" s="26">
        <v>0.0</v>
      </c>
      <c r="G20" s="26">
        <v>0.0</v>
      </c>
      <c r="H20" s="26">
        <v>0.0</v>
      </c>
      <c r="I20" s="26">
        <v>0.0</v>
      </c>
      <c r="J20" s="26">
        <v>0.0</v>
      </c>
      <c r="K20" s="26">
        <v>0.0</v>
      </c>
      <c r="L20" s="26">
        <v>0.0</v>
      </c>
      <c r="M20" s="26">
        <v>0.0</v>
      </c>
      <c r="N20" s="26">
        <v>0.0</v>
      </c>
    </row>
    <row r="21" ht="15.75" customHeight="1">
      <c r="A21" s="27" t="s">
        <v>23</v>
      </c>
      <c r="B21" s="24">
        <v>20.0</v>
      </c>
      <c r="C21" s="25">
        <v>2004.0</v>
      </c>
      <c r="D21" s="26">
        <v>0.0</v>
      </c>
      <c r="E21" s="26">
        <v>0.0</v>
      </c>
      <c r="F21" s="26">
        <v>0.0</v>
      </c>
      <c r="G21" s="26">
        <v>0.0</v>
      </c>
      <c r="H21" s="26">
        <v>0.0</v>
      </c>
      <c r="I21" s="26">
        <v>0.0</v>
      </c>
      <c r="J21" s="26">
        <v>0.0</v>
      </c>
      <c r="K21" s="26">
        <v>0.0</v>
      </c>
      <c r="L21" s="26">
        <v>0.0</v>
      </c>
      <c r="M21" s="26">
        <v>0.0</v>
      </c>
      <c r="N21" s="26">
        <v>0.0</v>
      </c>
    </row>
    <row r="22" ht="15.75" customHeight="1">
      <c r="A22" s="27" t="s">
        <v>24</v>
      </c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ht="15.75" customHeight="1">
      <c r="A23" s="19" t="s">
        <v>25</v>
      </c>
      <c r="B23" s="20"/>
      <c r="C23" s="20">
        <v>1997.0</v>
      </c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ht="15.75" customHeight="1">
      <c r="A24" s="23" t="s">
        <v>26</v>
      </c>
      <c r="B24" s="24">
        <v>60.0</v>
      </c>
      <c r="C24" s="25">
        <v>2019.0</v>
      </c>
      <c r="D24" s="26">
        <v>0.0</v>
      </c>
      <c r="E24" s="26">
        <v>0.0</v>
      </c>
      <c r="F24" s="26">
        <v>0.0</v>
      </c>
      <c r="G24" s="26">
        <v>0.0</v>
      </c>
      <c r="H24" s="26">
        <v>0.0</v>
      </c>
      <c r="I24" s="26">
        <v>0.0</v>
      </c>
      <c r="J24" s="26">
        <v>0.0</v>
      </c>
      <c r="K24" s="26">
        <v>0.0</v>
      </c>
      <c r="L24" s="26">
        <v>0.0</v>
      </c>
      <c r="M24" s="26">
        <v>0.0</v>
      </c>
      <c r="N24" s="26">
        <v>0.0</v>
      </c>
    </row>
    <row r="25" ht="15.75" customHeight="1">
      <c r="A25" s="23" t="s">
        <v>27</v>
      </c>
      <c r="B25" s="24">
        <v>60.0</v>
      </c>
      <c r="C25" s="25">
        <v>2018.0</v>
      </c>
      <c r="D25" s="26">
        <v>0.0</v>
      </c>
      <c r="E25" s="26">
        <v>0.0</v>
      </c>
      <c r="F25" s="26">
        <v>0.0</v>
      </c>
      <c r="G25" s="26">
        <v>0.0</v>
      </c>
      <c r="H25" s="26">
        <v>0.0</v>
      </c>
      <c r="I25" s="26">
        <v>0.0</v>
      </c>
      <c r="J25" s="26">
        <v>0.0</v>
      </c>
      <c r="K25" s="26">
        <v>0.0</v>
      </c>
      <c r="L25" s="26">
        <v>0.0</v>
      </c>
      <c r="M25" s="26">
        <v>0.0</v>
      </c>
      <c r="N25" s="26">
        <v>0.0</v>
      </c>
    </row>
    <row r="26" ht="15.75" customHeight="1">
      <c r="A26" s="23" t="s">
        <v>28</v>
      </c>
      <c r="B26" s="24">
        <v>30.0</v>
      </c>
      <c r="C26" s="25">
        <v>2022.0</v>
      </c>
      <c r="D26" s="26">
        <v>0.0</v>
      </c>
      <c r="E26" s="26">
        <v>0.0</v>
      </c>
      <c r="F26" s="26">
        <v>0.0</v>
      </c>
      <c r="G26" s="26">
        <v>0.0</v>
      </c>
      <c r="H26" s="26">
        <v>0.0</v>
      </c>
      <c r="I26" s="26">
        <v>0.0</v>
      </c>
      <c r="J26" s="26">
        <v>0.0</v>
      </c>
      <c r="K26" s="26">
        <v>0.0</v>
      </c>
      <c r="L26" s="26">
        <v>0.0</v>
      </c>
      <c r="M26" s="26">
        <v>0.0</v>
      </c>
      <c r="N26" s="26">
        <v>0.0</v>
      </c>
    </row>
    <row r="27" ht="15.75" customHeight="1">
      <c r="A27" s="27" t="s">
        <v>29</v>
      </c>
      <c r="B27" s="24">
        <v>60.0</v>
      </c>
      <c r="C27" s="25">
        <v>2003.0</v>
      </c>
      <c r="D27" s="26">
        <v>0.0</v>
      </c>
      <c r="E27" s="26">
        <v>0.0</v>
      </c>
      <c r="F27" s="26">
        <v>0.0</v>
      </c>
      <c r="G27" s="26">
        <v>0.0</v>
      </c>
      <c r="H27" s="26">
        <v>0.0</v>
      </c>
      <c r="I27" s="26">
        <v>0.0</v>
      </c>
      <c r="J27" s="26">
        <v>0.0</v>
      </c>
      <c r="K27" s="26">
        <v>0.0</v>
      </c>
      <c r="L27" s="26">
        <v>0.0</v>
      </c>
      <c r="M27" s="26">
        <v>0.0</v>
      </c>
      <c r="N27" s="26">
        <v>0.0</v>
      </c>
    </row>
    <row r="28" ht="15.75" customHeight="1">
      <c r="A28" s="23" t="s">
        <v>30</v>
      </c>
      <c r="B28" s="24">
        <v>10.0</v>
      </c>
      <c r="C28" s="25">
        <v>2015.0</v>
      </c>
      <c r="D28" s="26">
        <v>0.0</v>
      </c>
      <c r="E28" s="26">
        <v>0.0</v>
      </c>
      <c r="F28" s="26">
        <v>0.0</v>
      </c>
      <c r="G28" s="26">
        <v>0.0</v>
      </c>
      <c r="H28" s="26">
        <v>0.0</v>
      </c>
      <c r="I28" s="26">
        <v>0.0</v>
      </c>
      <c r="J28" s="26">
        <v>0.0</v>
      </c>
      <c r="K28" s="26">
        <v>0.0</v>
      </c>
      <c r="L28" s="26">
        <v>0.0</v>
      </c>
      <c r="M28" s="26">
        <v>0.0</v>
      </c>
      <c r="N28" s="26">
        <v>0.0</v>
      </c>
    </row>
    <row r="29" ht="15.75" customHeight="1">
      <c r="A29" s="23" t="s">
        <v>31</v>
      </c>
      <c r="B29" s="24">
        <v>15.0</v>
      </c>
      <c r="C29" s="25">
        <v>2001.0</v>
      </c>
      <c r="D29" s="26">
        <v>0.0</v>
      </c>
      <c r="E29" s="26">
        <v>0.0</v>
      </c>
      <c r="F29" s="26">
        <v>0.0</v>
      </c>
      <c r="G29" s="26">
        <v>0.0</v>
      </c>
      <c r="H29" s="26">
        <v>0.0</v>
      </c>
      <c r="I29" s="26">
        <v>0.0</v>
      </c>
      <c r="J29" s="26">
        <v>0.0</v>
      </c>
      <c r="K29" s="26">
        <v>0.0</v>
      </c>
      <c r="L29" s="26">
        <v>0.0</v>
      </c>
      <c r="M29" s="26">
        <v>0.0</v>
      </c>
      <c r="N29" s="26">
        <v>0.0</v>
      </c>
    </row>
    <row r="30" ht="15.75" customHeight="1">
      <c r="A30" s="23" t="s">
        <v>32</v>
      </c>
      <c r="B30" s="23"/>
      <c r="C30" s="25">
        <v>2020.0</v>
      </c>
      <c r="D30" s="26">
        <v>0.0</v>
      </c>
      <c r="E30" s="26">
        <v>0.0</v>
      </c>
      <c r="F30" s="26">
        <v>0.0</v>
      </c>
      <c r="G30" s="26">
        <v>0.0</v>
      </c>
      <c r="H30" s="26">
        <v>0.0</v>
      </c>
      <c r="I30" s="26">
        <v>0.0</v>
      </c>
      <c r="J30" s="26">
        <v>0.0</v>
      </c>
      <c r="K30" s="26">
        <v>0.0</v>
      </c>
      <c r="L30" s="26">
        <v>0.0</v>
      </c>
      <c r="M30" s="26">
        <v>0.0</v>
      </c>
      <c r="N30" s="26">
        <v>0.0</v>
      </c>
    </row>
    <row r="31" ht="15.75" customHeight="1">
      <c r="A31" s="23" t="s">
        <v>33</v>
      </c>
      <c r="B31" s="24">
        <v>60.0</v>
      </c>
      <c r="C31" s="25">
        <v>2012.0</v>
      </c>
      <c r="D31" s="26">
        <v>0.0</v>
      </c>
      <c r="E31" s="26">
        <v>0.0</v>
      </c>
      <c r="F31" s="26">
        <v>0.0</v>
      </c>
      <c r="G31" s="26">
        <v>0.0</v>
      </c>
      <c r="H31" s="26">
        <v>0.0</v>
      </c>
      <c r="I31" s="26">
        <v>0.0</v>
      </c>
      <c r="J31" s="26">
        <v>0.0</v>
      </c>
      <c r="K31" s="26">
        <v>0.0</v>
      </c>
      <c r="L31" s="26">
        <v>0.0</v>
      </c>
      <c r="M31" s="26">
        <v>0.0</v>
      </c>
      <c r="N31" s="26">
        <v>0.0</v>
      </c>
    </row>
    <row r="32" ht="15.75" customHeight="1">
      <c r="A32" s="23" t="s">
        <v>34</v>
      </c>
      <c r="B32" s="24">
        <v>30.0</v>
      </c>
      <c r="C32" s="25">
        <v>2021.0</v>
      </c>
      <c r="D32" s="26">
        <v>0.0</v>
      </c>
      <c r="E32" s="26">
        <v>0.0</v>
      </c>
      <c r="F32" s="26">
        <v>0.0</v>
      </c>
      <c r="G32" s="26">
        <v>0.0</v>
      </c>
      <c r="H32" s="26">
        <v>0.0</v>
      </c>
      <c r="I32" s="26">
        <v>0.0</v>
      </c>
      <c r="J32" s="26">
        <v>0.0</v>
      </c>
      <c r="K32" s="26">
        <v>0.0</v>
      </c>
      <c r="L32" s="26">
        <v>0.0</v>
      </c>
      <c r="M32" s="26">
        <v>0.0</v>
      </c>
      <c r="N32" s="26">
        <v>0.0</v>
      </c>
    </row>
    <row r="33" ht="15.75" customHeight="1">
      <c r="A33" s="23" t="s">
        <v>35</v>
      </c>
      <c r="B33" s="24"/>
      <c r="C33" s="25">
        <v>1990.0</v>
      </c>
      <c r="D33" s="26">
        <v>0.0</v>
      </c>
      <c r="E33" s="26">
        <v>0.0</v>
      </c>
      <c r="F33" s="26">
        <v>0.0</v>
      </c>
      <c r="G33" s="26">
        <v>0.0</v>
      </c>
      <c r="H33" s="26">
        <v>0.0</v>
      </c>
      <c r="I33" s="26">
        <v>0.0</v>
      </c>
      <c r="J33" s="26">
        <v>0.0</v>
      </c>
      <c r="K33" s="26">
        <v>0.0</v>
      </c>
      <c r="L33" s="26">
        <v>0.0</v>
      </c>
      <c r="M33" s="26">
        <v>0.0</v>
      </c>
      <c r="N33" s="26">
        <v>0.0</v>
      </c>
    </row>
    <row r="34" ht="15.75" customHeight="1">
      <c r="A34" s="27" t="s">
        <v>36</v>
      </c>
      <c r="B34" s="24"/>
      <c r="C34" s="25">
        <v>1990.0</v>
      </c>
      <c r="D34" s="26">
        <v>0.0</v>
      </c>
      <c r="E34" s="26">
        <v>0.0</v>
      </c>
      <c r="F34" s="26">
        <v>0.0</v>
      </c>
      <c r="G34" s="26">
        <v>0.0</v>
      </c>
      <c r="H34" s="26">
        <v>0.0</v>
      </c>
      <c r="I34" s="26">
        <v>0.0</v>
      </c>
      <c r="J34" s="26">
        <v>0.0</v>
      </c>
      <c r="K34" s="26">
        <v>0.0</v>
      </c>
      <c r="L34" s="26">
        <v>0.0</v>
      </c>
      <c r="M34" s="26">
        <v>0.0</v>
      </c>
      <c r="N34" s="26">
        <v>0.0</v>
      </c>
    </row>
    <row r="35" ht="15.75" customHeight="1">
      <c r="A35" s="19" t="s">
        <v>37</v>
      </c>
      <c r="B35" s="20"/>
      <c r="C35" s="20">
        <v>1990.0</v>
      </c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ht="15.75" customHeight="1">
      <c r="A36" s="23" t="s">
        <v>38</v>
      </c>
      <c r="B36" s="24">
        <v>50.0</v>
      </c>
      <c r="C36" s="25">
        <v>2007.0</v>
      </c>
      <c r="D36" s="26">
        <v>0.0</v>
      </c>
      <c r="E36" s="26">
        <v>0.0</v>
      </c>
      <c r="F36" s="26">
        <v>0.0</v>
      </c>
      <c r="G36" s="26">
        <v>0.0</v>
      </c>
      <c r="H36" s="26">
        <v>0.0</v>
      </c>
      <c r="I36" s="26">
        <v>0.0</v>
      </c>
      <c r="J36" s="26">
        <v>0.0</v>
      </c>
      <c r="K36" s="26">
        <v>0.0</v>
      </c>
      <c r="L36" s="26">
        <v>0.0</v>
      </c>
      <c r="M36" s="26">
        <v>0.0</v>
      </c>
      <c r="N36" s="26">
        <v>0.0</v>
      </c>
    </row>
    <row r="37" ht="15.75" customHeight="1">
      <c r="A37" s="23" t="s">
        <v>39</v>
      </c>
      <c r="B37" s="24">
        <v>50.0</v>
      </c>
      <c r="C37" s="25">
        <v>2014.0</v>
      </c>
      <c r="D37" s="26">
        <v>0.0</v>
      </c>
      <c r="E37" s="26">
        <v>0.0</v>
      </c>
      <c r="F37" s="26">
        <v>0.0</v>
      </c>
      <c r="G37" s="26">
        <v>0.0</v>
      </c>
      <c r="H37" s="26">
        <v>0.0</v>
      </c>
      <c r="I37" s="26">
        <v>0.0</v>
      </c>
      <c r="J37" s="26">
        <v>0.0</v>
      </c>
      <c r="K37" s="26">
        <v>0.0</v>
      </c>
      <c r="L37" s="26">
        <v>0.0</v>
      </c>
      <c r="M37" s="26">
        <v>0.0</v>
      </c>
      <c r="N37" s="26">
        <v>0.0</v>
      </c>
    </row>
    <row r="38" ht="15.75" customHeight="1">
      <c r="A38" s="27" t="s">
        <v>40</v>
      </c>
      <c r="B38" s="23"/>
      <c r="C38" s="25">
        <v>2016.0</v>
      </c>
      <c r="D38" s="26">
        <v>0.0</v>
      </c>
      <c r="E38" s="26">
        <v>0.0</v>
      </c>
      <c r="F38" s="26">
        <v>0.0</v>
      </c>
      <c r="G38" s="26">
        <v>0.0</v>
      </c>
      <c r="H38" s="26">
        <v>0.0</v>
      </c>
      <c r="I38" s="26">
        <v>0.0</v>
      </c>
      <c r="J38" s="26">
        <v>0.0</v>
      </c>
      <c r="K38" s="26">
        <v>0.0</v>
      </c>
      <c r="L38" s="26">
        <v>0.0</v>
      </c>
      <c r="M38" s="26">
        <v>0.0</v>
      </c>
      <c r="N38" s="26">
        <v>0.0</v>
      </c>
    </row>
    <row r="39" ht="15.75" customHeight="1">
      <c r="A39" s="27" t="s">
        <v>41</v>
      </c>
      <c r="B39" s="23"/>
      <c r="C39" s="25">
        <v>2024.0</v>
      </c>
      <c r="D39" s="26">
        <v>0.0</v>
      </c>
      <c r="E39" s="26">
        <v>0.0</v>
      </c>
      <c r="F39" s="26">
        <v>0.0</v>
      </c>
      <c r="G39" s="26">
        <v>0.0</v>
      </c>
      <c r="H39" s="26">
        <v>0.0</v>
      </c>
      <c r="I39" s="26">
        <v>0.0</v>
      </c>
      <c r="J39" s="26">
        <v>0.0</v>
      </c>
      <c r="K39" s="26">
        <v>0.0</v>
      </c>
      <c r="L39" s="26">
        <v>0.0</v>
      </c>
      <c r="M39" s="26">
        <v>0.0</v>
      </c>
      <c r="N39" s="26">
        <v>0.0</v>
      </c>
    </row>
    <row r="40" ht="15.75" customHeight="1">
      <c r="A40" s="23" t="s">
        <v>42</v>
      </c>
      <c r="B40" s="23"/>
      <c r="C40" s="25">
        <v>1996.0</v>
      </c>
      <c r="D40" s="26">
        <v>0.0</v>
      </c>
      <c r="E40" s="26">
        <v>0.0</v>
      </c>
      <c r="F40" s="26">
        <v>0.0</v>
      </c>
      <c r="G40" s="26">
        <v>0.0</v>
      </c>
      <c r="H40" s="26">
        <v>0.0</v>
      </c>
      <c r="I40" s="26">
        <v>0.0</v>
      </c>
      <c r="J40" s="26">
        <v>0.0</v>
      </c>
      <c r="K40" s="26">
        <v>0.0</v>
      </c>
      <c r="L40" s="26">
        <v>0.0</v>
      </c>
      <c r="M40" s="26">
        <v>0.0</v>
      </c>
      <c r="N40" s="26">
        <v>0.0</v>
      </c>
    </row>
    <row r="41" ht="15.75" customHeight="1">
      <c r="A41" s="23" t="s">
        <v>43</v>
      </c>
      <c r="B41" s="23">
        <v>15.0</v>
      </c>
      <c r="C41" s="25">
        <v>2010.0</v>
      </c>
      <c r="D41" s="26">
        <v>0.0</v>
      </c>
      <c r="E41" s="28">
        <v>150000.0</v>
      </c>
      <c r="F41" s="26">
        <v>0.0</v>
      </c>
      <c r="G41" s="26">
        <v>0.0</v>
      </c>
      <c r="H41" s="26">
        <v>0.0</v>
      </c>
      <c r="I41" s="26">
        <v>0.0</v>
      </c>
      <c r="J41" s="26">
        <v>0.0</v>
      </c>
      <c r="K41" s="26">
        <v>0.0</v>
      </c>
      <c r="L41" s="26">
        <v>0.0</v>
      </c>
      <c r="M41" s="26">
        <v>0.0</v>
      </c>
      <c r="N41" s="26">
        <v>0.0</v>
      </c>
    </row>
    <row r="42" ht="15.75" customHeight="1">
      <c r="A42" s="27" t="s">
        <v>44</v>
      </c>
      <c r="B42" s="23"/>
      <c r="C42" s="25">
        <v>2010.0</v>
      </c>
      <c r="D42" s="26">
        <v>0.0</v>
      </c>
      <c r="E42" s="26">
        <v>0.0</v>
      </c>
      <c r="F42" s="26">
        <v>0.0</v>
      </c>
      <c r="G42" s="26">
        <v>0.0</v>
      </c>
      <c r="H42" s="26">
        <v>0.0</v>
      </c>
      <c r="I42" s="26">
        <v>0.0</v>
      </c>
      <c r="J42" s="26">
        <v>0.0</v>
      </c>
      <c r="K42" s="26">
        <v>0.0</v>
      </c>
      <c r="L42" s="26">
        <v>0.0</v>
      </c>
      <c r="M42" s="26">
        <v>0.0</v>
      </c>
      <c r="N42" s="26">
        <v>0.0</v>
      </c>
    </row>
    <row r="43" ht="15.75" customHeight="1">
      <c r="A43" s="19" t="s">
        <v>45</v>
      </c>
      <c r="B43" s="20"/>
      <c r="C43" s="20">
        <v>2004.0</v>
      </c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ht="15.75" customHeight="1">
      <c r="A44" s="23" t="s">
        <v>46</v>
      </c>
      <c r="B44" s="24">
        <v>10.0</v>
      </c>
      <c r="C44" s="25">
        <v>2013.0</v>
      </c>
      <c r="D44" s="26">
        <v>15000.0</v>
      </c>
      <c r="E44" s="26">
        <v>0.0</v>
      </c>
      <c r="F44" s="26">
        <v>0.0</v>
      </c>
      <c r="G44" s="26">
        <v>0.0</v>
      </c>
      <c r="H44" s="26">
        <v>0.0</v>
      </c>
      <c r="I44" s="26">
        <v>0.0</v>
      </c>
      <c r="J44" s="26">
        <v>0.0</v>
      </c>
      <c r="K44" s="26">
        <v>0.0</v>
      </c>
      <c r="L44" s="26">
        <v>0.0</v>
      </c>
      <c r="M44" s="26">
        <v>0.0</v>
      </c>
      <c r="N44" s="26">
        <v>15000.0</v>
      </c>
    </row>
    <row r="45" ht="15.75" customHeight="1">
      <c r="A45" s="19" t="s">
        <v>47</v>
      </c>
      <c r="B45" s="20"/>
      <c r="C45" s="20">
        <v>2005.0</v>
      </c>
      <c r="D45" s="21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ht="15.75" customHeight="1">
      <c r="A46" s="23" t="s">
        <v>48</v>
      </c>
      <c r="B46" s="27">
        <v>0.5</v>
      </c>
      <c r="C46" s="25">
        <v>2021.0</v>
      </c>
      <c r="D46" s="26">
        <v>0.0</v>
      </c>
      <c r="E46" s="26">
        <v>0.0</v>
      </c>
      <c r="F46" s="26">
        <v>0.0</v>
      </c>
      <c r="G46" s="26">
        <v>0.0</v>
      </c>
      <c r="H46" s="26">
        <v>0.0</v>
      </c>
      <c r="I46" s="26">
        <v>0.0</v>
      </c>
      <c r="J46" s="26">
        <v>0.0</v>
      </c>
      <c r="K46" s="26">
        <v>0.0</v>
      </c>
      <c r="L46" s="26">
        <v>0.0</v>
      </c>
      <c r="M46" s="26">
        <v>0.0</v>
      </c>
      <c r="N46" s="26">
        <v>0.0</v>
      </c>
    </row>
    <row r="47" ht="15.75" customHeight="1">
      <c r="A47" s="23" t="s">
        <v>49</v>
      </c>
      <c r="B47" s="23">
        <v>1.0</v>
      </c>
      <c r="C47" s="25">
        <v>2020.0</v>
      </c>
      <c r="D47" s="26">
        <v>0.0</v>
      </c>
      <c r="E47" s="26">
        <v>0.0</v>
      </c>
      <c r="F47" s="26">
        <v>0.0</v>
      </c>
      <c r="G47" s="26">
        <v>0.0</v>
      </c>
      <c r="H47" s="26">
        <v>0.0</v>
      </c>
      <c r="I47" s="26">
        <v>0.0</v>
      </c>
      <c r="J47" s="26">
        <v>0.0</v>
      </c>
      <c r="K47" s="26">
        <v>0.0</v>
      </c>
      <c r="L47" s="26">
        <v>0.0</v>
      </c>
      <c r="M47" s="26">
        <v>0.0</v>
      </c>
      <c r="N47" s="26">
        <v>0.0</v>
      </c>
    </row>
    <row r="48" ht="15.75" customHeight="1">
      <c r="A48" s="23" t="s">
        <v>50</v>
      </c>
      <c r="B48" s="23">
        <v>5.0</v>
      </c>
      <c r="C48" s="25">
        <v>2008.0</v>
      </c>
      <c r="D48" s="26">
        <v>0.0</v>
      </c>
      <c r="E48" s="26">
        <v>0.0</v>
      </c>
      <c r="F48" s="26">
        <v>0.0</v>
      </c>
      <c r="G48" s="26">
        <v>0.0</v>
      </c>
      <c r="H48" s="26">
        <v>0.0</v>
      </c>
      <c r="I48" s="26">
        <v>0.0</v>
      </c>
      <c r="J48" s="26">
        <v>0.0</v>
      </c>
      <c r="K48" s="26">
        <v>0.0</v>
      </c>
      <c r="L48" s="26">
        <v>0.0</v>
      </c>
      <c r="M48" s="26">
        <v>0.0</v>
      </c>
      <c r="N48" s="26">
        <v>0.0</v>
      </c>
    </row>
    <row r="49" ht="15.75" customHeight="1">
      <c r="A49" s="23" t="s">
        <v>51</v>
      </c>
      <c r="B49" s="23">
        <v>1.0</v>
      </c>
      <c r="C49" s="25">
        <v>2019.0</v>
      </c>
      <c r="D49" s="26">
        <v>0.0</v>
      </c>
      <c r="E49" s="26">
        <v>0.0</v>
      </c>
      <c r="F49" s="26">
        <v>0.0</v>
      </c>
      <c r="G49" s="26">
        <v>0.0</v>
      </c>
      <c r="H49" s="26">
        <v>0.0</v>
      </c>
      <c r="I49" s="26">
        <v>0.0</v>
      </c>
      <c r="J49" s="26">
        <v>0.0</v>
      </c>
      <c r="K49" s="26">
        <v>0.0</v>
      </c>
      <c r="L49" s="26">
        <v>0.0</v>
      </c>
      <c r="M49" s="26">
        <v>0.0</v>
      </c>
      <c r="N49" s="26">
        <v>0.0</v>
      </c>
    </row>
    <row r="50" ht="15.75" customHeight="1">
      <c r="A50" s="23" t="s">
        <v>52</v>
      </c>
      <c r="B50" s="23">
        <v>7.0</v>
      </c>
      <c r="C50" s="25">
        <v>2022.0</v>
      </c>
      <c r="D50" s="26">
        <v>0.0</v>
      </c>
      <c r="E50" s="26">
        <v>0.0</v>
      </c>
      <c r="F50" s="26">
        <v>0.0</v>
      </c>
      <c r="G50" s="26">
        <v>0.0</v>
      </c>
      <c r="H50" s="26">
        <v>0.0</v>
      </c>
      <c r="I50" s="26">
        <v>0.0</v>
      </c>
      <c r="J50" s="26">
        <v>0.0</v>
      </c>
      <c r="K50" s="26">
        <v>0.0</v>
      </c>
      <c r="L50" s="26">
        <v>0.0</v>
      </c>
      <c r="M50" s="26">
        <v>0.0</v>
      </c>
      <c r="N50" s="26">
        <v>0.0</v>
      </c>
    </row>
    <row r="51" ht="15.75" customHeight="1">
      <c r="A51" s="23" t="s">
        <v>53</v>
      </c>
      <c r="B51" s="23">
        <v>2.0</v>
      </c>
      <c r="C51" s="25">
        <v>1995.0</v>
      </c>
      <c r="D51" s="26">
        <v>0.0</v>
      </c>
      <c r="E51" s="26">
        <v>0.0</v>
      </c>
      <c r="F51" s="26">
        <v>0.0</v>
      </c>
      <c r="G51" s="26">
        <v>0.0</v>
      </c>
      <c r="H51" s="26">
        <v>0.0</v>
      </c>
      <c r="I51" s="26">
        <v>0.0</v>
      </c>
      <c r="J51" s="26">
        <v>0.0</v>
      </c>
      <c r="K51" s="26">
        <v>0.0</v>
      </c>
      <c r="L51" s="26">
        <v>0.0</v>
      </c>
      <c r="M51" s="26">
        <v>0.0</v>
      </c>
      <c r="N51" s="26">
        <v>0.0</v>
      </c>
    </row>
    <row r="52" ht="15.75" customHeight="1">
      <c r="A52" s="23" t="s">
        <v>54</v>
      </c>
      <c r="B52" s="23"/>
      <c r="C52" s="25">
        <v>2018.0</v>
      </c>
      <c r="D52" s="26">
        <v>0.0</v>
      </c>
      <c r="E52" s="26">
        <v>0.0</v>
      </c>
      <c r="F52" s="26">
        <v>0.0</v>
      </c>
      <c r="G52" s="26">
        <v>0.0</v>
      </c>
      <c r="H52" s="26">
        <v>0.0</v>
      </c>
      <c r="I52" s="26">
        <v>0.0</v>
      </c>
      <c r="J52" s="26">
        <v>0.0</v>
      </c>
      <c r="K52" s="26">
        <v>0.0</v>
      </c>
      <c r="L52" s="26">
        <v>0.0</v>
      </c>
      <c r="M52" s="26">
        <v>0.0</v>
      </c>
      <c r="N52" s="26">
        <v>0.0</v>
      </c>
    </row>
    <row r="53" ht="15.75" customHeight="1">
      <c r="A53" s="23" t="s">
        <v>55</v>
      </c>
      <c r="B53" s="23">
        <v>8.0</v>
      </c>
      <c r="C53" s="25">
        <v>2015.0</v>
      </c>
      <c r="D53" s="26">
        <v>0.0</v>
      </c>
      <c r="E53" s="26">
        <v>0.0</v>
      </c>
      <c r="F53" s="26">
        <v>0.0</v>
      </c>
      <c r="G53" s="26">
        <v>0.0</v>
      </c>
      <c r="H53" s="26">
        <v>0.0</v>
      </c>
      <c r="I53" s="26">
        <v>0.0</v>
      </c>
      <c r="J53" s="26">
        <v>0.0</v>
      </c>
      <c r="K53" s="26">
        <v>0.0</v>
      </c>
      <c r="L53" s="26">
        <v>0.0</v>
      </c>
      <c r="M53" s="26">
        <v>0.0</v>
      </c>
      <c r="N53" s="26">
        <v>0.0</v>
      </c>
    </row>
    <row r="54" ht="15.75" customHeight="1">
      <c r="A54" s="23" t="s">
        <v>56</v>
      </c>
      <c r="B54" s="23"/>
      <c r="C54" s="25">
        <v>2024.0</v>
      </c>
      <c r="D54" s="26">
        <v>0.0</v>
      </c>
      <c r="E54" s="26">
        <v>0.0</v>
      </c>
      <c r="F54" s="26">
        <v>0.0</v>
      </c>
      <c r="G54" s="26">
        <v>0.0</v>
      </c>
      <c r="H54" s="26">
        <v>0.0</v>
      </c>
      <c r="I54" s="26">
        <v>0.0</v>
      </c>
      <c r="J54" s="26">
        <v>0.0</v>
      </c>
      <c r="K54" s="26">
        <v>0.0</v>
      </c>
      <c r="L54" s="26">
        <v>0.0</v>
      </c>
      <c r="M54" s="26">
        <v>0.0</v>
      </c>
      <c r="N54" s="26">
        <v>0.0</v>
      </c>
    </row>
    <row r="55" ht="15.75" customHeight="1">
      <c r="A55" s="23" t="s">
        <v>57</v>
      </c>
      <c r="B55" s="23"/>
      <c r="C55" s="25">
        <v>2012.0</v>
      </c>
      <c r="D55" s="26">
        <v>0.0</v>
      </c>
      <c r="E55" s="26">
        <v>0.0</v>
      </c>
      <c r="F55" s="26">
        <v>0.0</v>
      </c>
      <c r="G55" s="26">
        <v>0.0</v>
      </c>
      <c r="H55" s="26">
        <v>0.0</v>
      </c>
      <c r="I55" s="26">
        <v>0.0</v>
      </c>
      <c r="J55" s="26">
        <v>0.0</v>
      </c>
      <c r="K55" s="26">
        <v>0.0</v>
      </c>
      <c r="L55" s="26">
        <v>0.0</v>
      </c>
      <c r="M55" s="26">
        <v>0.0</v>
      </c>
      <c r="N55" s="26">
        <v>0.0</v>
      </c>
    </row>
    <row r="56" ht="15.75" customHeight="1">
      <c r="A56" s="23" t="s">
        <v>58</v>
      </c>
      <c r="B56" s="23">
        <v>40.0</v>
      </c>
      <c r="C56" s="25">
        <v>2002.0</v>
      </c>
      <c r="D56" s="26">
        <v>0.0</v>
      </c>
      <c r="E56" s="26">
        <v>0.0</v>
      </c>
      <c r="F56" s="26">
        <v>0.0</v>
      </c>
      <c r="G56" s="26">
        <v>0.0</v>
      </c>
      <c r="H56" s="26">
        <v>0.0</v>
      </c>
      <c r="I56" s="26">
        <v>0.0</v>
      </c>
      <c r="J56" s="26">
        <v>0.0</v>
      </c>
      <c r="K56" s="26">
        <v>0.0</v>
      </c>
      <c r="L56" s="26">
        <v>0.0</v>
      </c>
      <c r="M56" s="26">
        <v>0.0</v>
      </c>
      <c r="N56" s="26">
        <v>0.0</v>
      </c>
    </row>
    <row r="57" ht="15.75" customHeight="1">
      <c r="A57" s="23" t="s">
        <v>59</v>
      </c>
      <c r="B57" s="23">
        <v>3.0</v>
      </c>
      <c r="C57" s="25">
        <v>2016.0</v>
      </c>
      <c r="D57" s="26">
        <v>0.0</v>
      </c>
      <c r="E57" s="26">
        <v>0.0</v>
      </c>
      <c r="F57" s="26">
        <v>0.0</v>
      </c>
      <c r="G57" s="26">
        <v>0.0</v>
      </c>
      <c r="H57" s="26">
        <v>0.0</v>
      </c>
      <c r="I57" s="26">
        <v>0.0</v>
      </c>
      <c r="J57" s="26">
        <v>0.0</v>
      </c>
      <c r="K57" s="26">
        <v>0.0</v>
      </c>
      <c r="L57" s="26">
        <v>0.0</v>
      </c>
      <c r="M57" s="26">
        <v>0.0</v>
      </c>
      <c r="N57" s="26">
        <v>0.0</v>
      </c>
    </row>
    <row r="58" ht="15.75" customHeight="1">
      <c r="A58" s="23" t="s">
        <v>60</v>
      </c>
      <c r="B58" s="23">
        <v>3.0</v>
      </c>
      <c r="C58" s="25">
        <v>2014.0</v>
      </c>
      <c r="D58" s="26">
        <v>0.0</v>
      </c>
      <c r="E58" s="26">
        <v>0.0</v>
      </c>
      <c r="F58" s="26">
        <v>0.0</v>
      </c>
      <c r="G58" s="26">
        <v>0.0</v>
      </c>
      <c r="H58" s="26">
        <v>0.0</v>
      </c>
      <c r="I58" s="26">
        <v>0.0</v>
      </c>
      <c r="J58" s="26">
        <v>0.0</v>
      </c>
      <c r="K58" s="26">
        <v>0.0</v>
      </c>
      <c r="L58" s="26">
        <v>0.0</v>
      </c>
      <c r="M58" s="26">
        <v>0.0</v>
      </c>
      <c r="N58" s="26">
        <v>0.0</v>
      </c>
    </row>
    <row r="59" ht="15.75" customHeight="1">
      <c r="A59" s="23" t="s">
        <v>61</v>
      </c>
      <c r="B59" s="23">
        <v>1.0</v>
      </c>
      <c r="C59" s="25">
        <v>2006.0</v>
      </c>
      <c r="D59" s="26">
        <v>0.0</v>
      </c>
      <c r="E59" s="26">
        <v>0.0</v>
      </c>
      <c r="F59" s="26">
        <v>0.0</v>
      </c>
      <c r="G59" s="26">
        <v>0.0</v>
      </c>
      <c r="H59" s="26">
        <v>0.0</v>
      </c>
      <c r="I59" s="26">
        <v>0.0</v>
      </c>
      <c r="J59" s="26">
        <v>0.0</v>
      </c>
      <c r="K59" s="26">
        <v>0.0</v>
      </c>
      <c r="L59" s="26">
        <v>0.0</v>
      </c>
      <c r="M59" s="26">
        <v>0.0</v>
      </c>
      <c r="N59" s="26">
        <v>0.0</v>
      </c>
    </row>
    <row r="60" ht="15.75" customHeight="1">
      <c r="A60" s="23" t="s">
        <v>62</v>
      </c>
      <c r="B60" s="24">
        <v>20.0</v>
      </c>
      <c r="C60" s="25">
        <v>2000.0</v>
      </c>
      <c r="D60" s="26">
        <v>0.0</v>
      </c>
      <c r="E60" s="26">
        <v>0.0</v>
      </c>
      <c r="F60" s="26">
        <v>0.0</v>
      </c>
      <c r="G60" s="26">
        <v>0.0</v>
      </c>
      <c r="H60" s="26">
        <v>0.0</v>
      </c>
      <c r="I60" s="26">
        <v>0.0</v>
      </c>
      <c r="J60" s="26">
        <v>0.0</v>
      </c>
      <c r="K60" s="26">
        <v>0.0</v>
      </c>
      <c r="L60" s="26">
        <v>0.0</v>
      </c>
      <c r="M60" s="26">
        <v>0.0</v>
      </c>
      <c r="N60" s="26">
        <v>0.0</v>
      </c>
    </row>
    <row r="61" ht="15.75" customHeight="1">
      <c r="A61" s="23" t="s">
        <v>63</v>
      </c>
      <c r="B61" s="24">
        <v>40.0</v>
      </c>
      <c r="C61" s="25">
        <v>2017.0</v>
      </c>
      <c r="D61" s="26">
        <v>0.0</v>
      </c>
      <c r="E61" s="26">
        <v>0.0</v>
      </c>
      <c r="F61" s="26">
        <v>0.0</v>
      </c>
      <c r="G61" s="26">
        <v>0.0</v>
      </c>
      <c r="H61" s="26">
        <v>0.0</v>
      </c>
      <c r="I61" s="26">
        <v>0.0</v>
      </c>
      <c r="J61" s="26">
        <v>0.0</v>
      </c>
      <c r="K61" s="26">
        <v>0.0</v>
      </c>
      <c r="L61" s="26">
        <v>0.0</v>
      </c>
      <c r="M61" s="26">
        <v>0.0</v>
      </c>
      <c r="N61" s="26">
        <v>0.0</v>
      </c>
    </row>
    <row r="62" ht="15.75" customHeight="1">
      <c r="A62" s="23" t="s">
        <v>64</v>
      </c>
      <c r="B62" s="23"/>
      <c r="C62" s="25">
        <v>1998.0</v>
      </c>
      <c r="D62" s="26">
        <v>0.0</v>
      </c>
      <c r="E62" s="26">
        <v>0.0</v>
      </c>
      <c r="F62" s="26">
        <v>0.0</v>
      </c>
      <c r="G62" s="26">
        <v>0.0</v>
      </c>
      <c r="H62" s="26">
        <v>0.0</v>
      </c>
      <c r="I62" s="26">
        <v>0.0</v>
      </c>
      <c r="J62" s="26">
        <v>0.0</v>
      </c>
      <c r="K62" s="26">
        <v>0.0</v>
      </c>
      <c r="L62" s="26">
        <v>0.0</v>
      </c>
      <c r="M62" s="26">
        <v>0.0</v>
      </c>
      <c r="N62" s="26">
        <v>0.0</v>
      </c>
    </row>
    <row r="63" ht="15.75" customHeight="1">
      <c r="A63" s="29" t="s">
        <v>65</v>
      </c>
      <c r="B63" s="29"/>
      <c r="C63" s="29"/>
      <c r="D63" s="30">
        <f t="shared" ref="D63:N63" si="1">SUM(D9:D62)</f>
        <v>45000</v>
      </c>
      <c r="E63" s="30">
        <f t="shared" si="1"/>
        <v>175000</v>
      </c>
      <c r="F63" s="30">
        <f t="shared" si="1"/>
        <v>20000</v>
      </c>
      <c r="G63" s="30">
        <f t="shared" si="1"/>
        <v>20000</v>
      </c>
      <c r="H63" s="30">
        <f t="shared" si="1"/>
        <v>20000</v>
      </c>
      <c r="I63" s="30">
        <f t="shared" si="1"/>
        <v>20000</v>
      </c>
      <c r="J63" s="30">
        <f t="shared" si="1"/>
        <v>20000</v>
      </c>
      <c r="K63" s="30">
        <f t="shared" si="1"/>
        <v>20000</v>
      </c>
      <c r="L63" s="30">
        <f t="shared" si="1"/>
        <v>20000</v>
      </c>
      <c r="M63" s="30">
        <f t="shared" si="1"/>
        <v>45000</v>
      </c>
      <c r="N63" s="30">
        <f t="shared" si="1"/>
        <v>45000</v>
      </c>
    </row>
    <row r="64" ht="15.75" customHeight="1">
      <c r="A64" s="31" t="s">
        <v>66</v>
      </c>
      <c r="B64" s="32"/>
      <c r="C64" s="32"/>
      <c r="D64" s="33">
        <f>D63*(1+$F$3)^1-D63</f>
        <v>900</v>
      </c>
      <c r="E64" s="34">
        <f>E63*(1+$F$3)^2-E63</f>
        <v>7070</v>
      </c>
      <c r="F64" s="34">
        <f>F63*(1+$F$3)^3-F63</f>
        <v>1224.16</v>
      </c>
      <c r="G64" s="34">
        <f>G63*(1+$F$3)^4-G63</f>
        <v>1648.6432</v>
      </c>
      <c r="H64" s="34">
        <f>H63*(1+$F$3)^5-H63</f>
        <v>2081.616064</v>
      </c>
      <c r="I64" s="34">
        <f>I63*(1+$F$3)^6-I63</f>
        <v>2523.248385</v>
      </c>
      <c r="J64" s="34">
        <f>J63*(1+$F$3)^7-J63</f>
        <v>2973.713353</v>
      </c>
      <c r="K64" s="34">
        <f>K63*(1+$F$3)^8-K63</f>
        <v>3433.18762</v>
      </c>
      <c r="L64" s="34">
        <f>L63*(1+$F$3)^9-L63</f>
        <v>3901.851372</v>
      </c>
      <c r="M64" s="34">
        <f>M63*(1+$F$3)^10-M63</f>
        <v>9854.7489</v>
      </c>
      <c r="N64" s="34">
        <f>N63*(1+$F$3)^11-N63</f>
        <v>10951.84388</v>
      </c>
    </row>
    <row r="65" ht="15.75" customHeight="1">
      <c r="A65" s="31" t="s">
        <v>67</v>
      </c>
      <c r="B65" s="32"/>
      <c r="C65" s="32"/>
      <c r="D65" s="33">
        <f>D63*(1+$F$4)^1-D63</f>
        <v>1350</v>
      </c>
      <c r="E65" s="34">
        <f>E63*(1+$F$4)^2-E63</f>
        <v>10657.5</v>
      </c>
      <c r="F65" s="34">
        <f>F63*(1+$F$4)^3-F63</f>
        <v>1854.54</v>
      </c>
      <c r="G65" s="34">
        <f>G63*(1+$F$4)^4-G63</f>
        <v>2510.1762</v>
      </c>
      <c r="H65" s="34">
        <f>H63*(1+$F$4)^5-H63</f>
        <v>3185.481486</v>
      </c>
      <c r="I65" s="34">
        <f>I63*(1+$F$4)^6-I63</f>
        <v>3881.045931</v>
      </c>
      <c r="J65" s="34">
        <f>J63*(1+$F$4)^7-J63</f>
        <v>4597.477308</v>
      </c>
      <c r="K65" s="34">
        <f>K63*(1+$F$4)^8-K63</f>
        <v>5335.401628</v>
      </c>
      <c r="L65" s="34">
        <f>L63*(1+$F$4)^9-L63</f>
        <v>6095.463677</v>
      </c>
      <c r="M65" s="34">
        <f t="shared" ref="M65:N65" si="2">M63*(1+$F$4)^10-M63</f>
        <v>15476.23707</v>
      </c>
      <c r="N65" s="34">
        <f t="shared" si="2"/>
        <v>15476.23707</v>
      </c>
    </row>
    <row r="66" ht="15.75" customHeight="1">
      <c r="A66" s="31" t="s">
        <v>68</v>
      </c>
      <c r="B66" s="32"/>
      <c r="C66" s="32"/>
      <c r="D66" s="35">
        <f t="shared" ref="D66:N66" si="3">sum(D63+D64+D65)*0.25</f>
        <v>11812.5</v>
      </c>
      <c r="E66" s="36">
        <f t="shared" si="3"/>
        <v>48181.875</v>
      </c>
      <c r="F66" s="36">
        <f t="shared" si="3"/>
        <v>5769.675</v>
      </c>
      <c r="G66" s="36">
        <f t="shared" si="3"/>
        <v>6039.70485</v>
      </c>
      <c r="H66" s="36">
        <f t="shared" si="3"/>
        <v>6316.774388</v>
      </c>
      <c r="I66" s="36">
        <f t="shared" si="3"/>
        <v>6601.073579</v>
      </c>
      <c r="J66" s="36">
        <f t="shared" si="3"/>
        <v>6892.797665</v>
      </c>
      <c r="K66" s="36">
        <f t="shared" si="3"/>
        <v>7192.147312</v>
      </c>
      <c r="L66" s="36">
        <f t="shared" si="3"/>
        <v>7499.328762</v>
      </c>
      <c r="M66" s="36">
        <f t="shared" si="3"/>
        <v>17582.74649</v>
      </c>
      <c r="N66" s="36">
        <f t="shared" si="3"/>
        <v>17857.02024</v>
      </c>
    </row>
    <row r="67" ht="15.75" customHeight="1">
      <c r="A67" s="37" t="s">
        <v>69</v>
      </c>
      <c r="B67" s="37"/>
      <c r="C67" s="37"/>
      <c r="D67" s="30">
        <f t="shared" ref="D67:N67" si="4">sum(D63:D66)</f>
        <v>59062.5</v>
      </c>
      <c r="E67" s="38">
        <f t="shared" si="4"/>
        <v>240909.375</v>
      </c>
      <c r="F67" s="38">
        <f t="shared" si="4"/>
        <v>28848.375</v>
      </c>
      <c r="G67" s="38">
        <f t="shared" si="4"/>
        <v>30198.52425</v>
      </c>
      <c r="H67" s="38">
        <f t="shared" si="4"/>
        <v>31583.87194</v>
      </c>
      <c r="I67" s="38">
        <f t="shared" si="4"/>
        <v>33005.36789</v>
      </c>
      <c r="J67" s="38">
        <f t="shared" si="4"/>
        <v>34463.98833</v>
      </c>
      <c r="K67" s="38">
        <f t="shared" si="4"/>
        <v>35960.73656</v>
      </c>
      <c r="L67" s="38">
        <f t="shared" si="4"/>
        <v>37496.64381</v>
      </c>
      <c r="M67" s="38">
        <f t="shared" si="4"/>
        <v>87913.73246</v>
      </c>
      <c r="N67" s="38">
        <f t="shared" si="4"/>
        <v>89285.10119</v>
      </c>
    </row>
    <row r="68" ht="15.75" customHeight="1">
      <c r="A68" s="39"/>
      <c r="B68" s="39"/>
      <c r="C68" s="39"/>
      <c r="D68" s="40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ht="15.75" customHeight="1">
      <c r="A69" s="39"/>
      <c r="B69" s="39"/>
      <c r="C69" s="39"/>
      <c r="D69" s="40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ht="15.75" customHeight="1">
      <c r="A70" s="39"/>
      <c r="B70" s="39"/>
      <c r="C70" s="39"/>
      <c r="D70" s="40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ht="15.75" customHeight="1">
      <c r="A71" s="41" t="s">
        <v>70</v>
      </c>
      <c r="B71" s="39"/>
      <c r="C71" s="39"/>
      <c r="D71" s="40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ht="15.75" customHeight="1">
      <c r="A72" s="42">
        <f>(SUM(D67:N67))</f>
        <v>708728.2164</v>
      </c>
      <c r="B72" s="39"/>
      <c r="C72" s="39"/>
      <c r="D72" s="40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ht="15.75" customHeight="1">
      <c r="A73" s="39"/>
      <c r="B73" s="39"/>
      <c r="C73" s="39"/>
      <c r="D73" s="40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ht="15.75" customHeight="1">
      <c r="A74" s="39"/>
      <c r="B74" s="39"/>
      <c r="C74" s="39"/>
      <c r="D74" s="40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ht="15.75" customHeight="1">
      <c r="A75" s="39"/>
      <c r="B75" s="39"/>
      <c r="C75" s="39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</row>
    <row r="76" ht="15.75" customHeight="1">
      <c r="A76" s="39"/>
      <c r="B76" s="39"/>
      <c r="C76" s="39"/>
      <c r="D76" s="40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ht="15.75" customHeight="1">
      <c r="A77" s="39"/>
      <c r="B77" s="39"/>
      <c r="C77" s="39"/>
      <c r="D77" s="40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ht="15.75" customHeight="1">
      <c r="A78" s="39"/>
      <c r="B78" s="39"/>
      <c r="C78" s="39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ht="15.75" customHeight="1">
      <c r="A79" s="39"/>
      <c r="B79" s="39"/>
      <c r="C79" s="39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0" ht="15.75" customHeight="1">
      <c r="A80" s="39"/>
      <c r="B80" s="39"/>
      <c r="C80" s="39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ht="15.75" customHeight="1">
      <c r="A81" s="39"/>
      <c r="B81" s="39"/>
      <c r="C81" s="39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</row>
    <row r="82" ht="15.75" customHeight="1">
      <c r="A82" s="39"/>
      <c r="B82" s="39"/>
      <c r="C82" s="39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ht="15.75" customHeight="1">
      <c r="A83" s="39"/>
      <c r="B83" s="39"/>
      <c r="C83" s="39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ht="15.75" customHeight="1">
      <c r="A84" s="39"/>
      <c r="B84" s="39"/>
      <c r="C84" s="39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ht="15.75" customHeight="1">
      <c r="A85" s="39"/>
      <c r="B85" s="39"/>
      <c r="C85" s="39"/>
      <c r="D85" s="40"/>
      <c r="E85" s="39"/>
      <c r="F85" s="39"/>
      <c r="G85" s="39"/>
      <c r="H85" s="39"/>
      <c r="I85" s="39"/>
      <c r="J85" s="39"/>
      <c r="K85" s="39"/>
      <c r="L85" s="39"/>
      <c r="M85" s="39"/>
      <c r="N85" s="39"/>
    </row>
    <row r="86" ht="15.75" customHeight="1">
      <c r="A86" s="39"/>
      <c r="B86" s="39"/>
      <c r="C86" s="39"/>
      <c r="D86" s="40"/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ht="15.75" customHeight="1">
      <c r="A87" s="39"/>
      <c r="B87" s="39"/>
      <c r="C87" s="39"/>
      <c r="D87" s="40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ht="15.75" customHeight="1">
      <c r="A88" s="39"/>
      <c r="B88" s="39"/>
      <c r="C88" s="39"/>
      <c r="D88" s="40"/>
      <c r="E88" s="39"/>
      <c r="F88" s="39"/>
      <c r="G88" s="39"/>
      <c r="H88" s="39"/>
      <c r="I88" s="39"/>
      <c r="J88" s="39"/>
      <c r="K88" s="39"/>
      <c r="L88" s="39"/>
      <c r="M88" s="39"/>
      <c r="N88" s="39"/>
    </row>
    <row r="89" ht="15.75" customHeight="1">
      <c r="A89" s="39"/>
      <c r="B89" s="39"/>
      <c r="C89" s="39"/>
      <c r="D89" s="40"/>
      <c r="E89" s="39"/>
      <c r="F89" s="39"/>
      <c r="G89" s="39"/>
      <c r="H89" s="39"/>
      <c r="I89" s="39"/>
      <c r="J89" s="39"/>
      <c r="K89" s="39"/>
      <c r="L89" s="39"/>
      <c r="M89" s="39"/>
      <c r="N89" s="39"/>
    </row>
    <row r="90" ht="15.75" customHeight="1">
      <c r="A90" s="39"/>
      <c r="B90" s="39"/>
      <c r="C90" s="39"/>
      <c r="D90" s="40"/>
      <c r="E90" s="39"/>
      <c r="F90" s="39"/>
      <c r="G90" s="39"/>
      <c r="H90" s="39"/>
      <c r="I90" s="39"/>
      <c r="J90" s="39"/>
      <c r="K90" s="39"/>
      <c r="L90" s="39"/>
      <c r="M90" s="39"/>
      <c r="N90" s="39"/>
    </row>
  </sheetData>
  <hyperlinks>
    <hyperlink r:id="rId1" ref="A3"/>
  </hyperlinks>
  <drawing r:id="rId2"/>
  <tableParts count="1">
    <tablePart r:id="rId4"/>
  </tableParts>
</worksheet>
</file>